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elen\International Dimensions Group\ToWe\ToWe-Finance\ToWe-Financial Reporting Final\"/>
    </mc:Choice>
  </mc:AlternateContent>
  <bookViews>
    <workbookView xWindow="360" yWindow="135" windowWidth="13395" windowHeight="6975" tabRatio="756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62913"/>
</workbook>
</file>

<file path=xl/calcChain.xml><?xml version="1.0" encoding="utf-8"?>
<calcChain xmlns="http://schemas.openxmlformats.org/spreadsheetml/2006/main">
  <c r="D48" i="4" l="1"/>
  <c r="D28" i="4"/>
  <c r="D47" i="4" l="1"/>
  <c r="D27" i="4"/>
  <c r="C59" i="4" l="1"/>
  <c r="C50" i="4"/>
  <c r="C39" i="4"/>
  <c r="C30" i="4"/>
  <c r="D14" i="1" l="1"/>
  <c r="D13" i="1"/>
  <c r="D38" i="1"/>
  <c r="D37" i="1"/>
  <c r="D36" i="1"/>
  <c r="C36" i="1"/>
  <c r="C37" i="1"/>
  <c r="C38" i="1"/>
  <c r="E14" i="5" l="1"/>
  <c r="E4" i="5" l="1"/>
  <c r="E9" i="5"/>
  <c r="E9" i="6" l="1"/>
  <c r="E8" i="6"/>
  <c r="E7" i="6"/>
  <c r="E6" i="6"/>
  <c r="E5" i="6"/>
  <c r="E10" i="3" l="1"/>
  <c r="F5" i="7" l="1"/>
  <c r="F4" i="7"/>
  <c r="D4" i="7"/>
  <c r="E4" i="7" s="1"/>
  <c r="D5" i="7" l="1"/>
  <c r="E5" i="7" s="1"/>
  <c r="D6" i="3" l="1"/>
  <c r="D12" i="3"/>
  <c r="D18" i="3"/>
  <c r="D24" i="3"/>
  <c r="E23" i="3"/>
  <c r="E22" i="3"/>
  <c r="E17" i="3"/>
  <c r="E16" i="3"/>
  <c r="C15" i="1" l="1"/>
  <c r="C60" i="6"/>
  <c r="C39" i="1" s="1"/>
  <c r="C24" i="3"/>
  <c r="C24" i="1" s="1"/>
  <c r="C18" i="3"/>
  <c r="C23" i="1" s="1"/>
  <c r="C6" i="3"/>
  <c r="C21" i="1" s="1"/>
  <c r="C12" i="3"/>
  <c r="C22" i="1" s="1"/>
  <c r="C10" i="1" l="1"/>
  <c r="D15" i="1"/>
  <c r="E15" i="1" s="1"/>
  <c r="E20" i="5" l="1"/>
  <c r="D35" i="1" s="1"/>
  <c r="E35" i="1" s="1"/>
  <c r="D33" i="1"/>
  <c r="E33" i="1" s="1"/>
  <c r="E15" i="5"/>
  <c r="D34" i="1" s="1"/>
  <c r="E34" i="1" s="1"/>
  <c r="D6" i="7"/>
  <c r="B6" i="7"/>
  <c r="C54" i="6"/>
  <c r="C42" i="6"/>
  <c r="C21" i="6"/>
  <c r="C10" i="6"/>
  <c r="F53" i="6"/>
  <c r="F52" i="6"/>
  <c r="F51" i="6"/>
  <c r="F50" i="6"/>
  <c r="F49" i="6"/>
  <c r="E41" i="6"/>
  <c r="E40" i="6"/>
  <c r="E39" i="6"/>
  <c r="E38" i="6"/>
  <c r="E37" i="6"/>
  <c r="C13" i="1" l="1"/>
  <c r="C24" i="6"/>
  <c r="C14" i="1"/>
  <c r="C25" i="6"/>
  <c r="C26" i="6" s="1"/>
  <c r="F54" i="6"/>
  <c r="D39" i="1" s="1"/>
  <c r="E39" i="1" s="1"/>
  <c r="J4" i="5"/>
  <c r="I5" i="5" s="1"/>
  <c r="D32" i="1" s="1"/>
  <c r="E32" i="1" s="1"/>
  <c r="D12" i="1" s="1"/>
  <c r="E12" i="1" s="1"/>
  <c r="E10" i="6"/>
  <c r="D24" i="6" s="1"/>
  <c r="F6" i="7"/>
  <c r="F21" i="6"/>
  <c r="E42" i="6"/>
  <c r="D25" i="6" l="1"/>
  <c r="E36" i="1"/>
  <c r="D59" i="6"/>
  <c r="D26" i="6"/>
  <c r="E37" i="1" s="1"/>
  <c r="E38" i="1"/>
  <c r="E13" i="1" s="1"/>
  <c r="D58" i="6"/>
  <c r="D67" i="4"/>
  <c r="D66" i="4"/>
  <c r="D65" i="4"/>
  <c r="D64" i="4"/>
  <c r="D63" i="4"/>
  <c r="D58" i="4"/>
  <c r="D57" i="4"/>
  <c r="D56" i="4"/>
  <c r="D55" i="4"/>
  <c r="D54" i="4"/>
  <c r="D49" i="4"/>
  <c r="D46" i="4"/>
  <c r="D45" i="4"/>
  <c r="D44" i="4"/>
  <c r="D43" i="4"/>
  <c r="D38" i="4"/>
  <c r="D37" i="4"/>
  <c r="D36" i="4"/>
  <c r="D35" i="4"/>
  <c r="D34" i="4"/>
  <c r="D29" i="4"/>
  <c r="D26" i="4"/>
  <c r="D25" i="4"/>
  <c r="D24" i="4"/>
  <c r="D23" i="4"/>
  <c r="D18" i="4"/>
  <c r="D17" i="4"/>
  <c r="D16" i="4"/>
  <c r="D15" i="4"/>
  <c r="D14" i="4"/>
  <c r="D60" i="6" l="1"/>
  <c r="E14" i="1"/>
  <c r="D30" i="4"/>
  <c r="D27" i="1" s="1"/>
  <c r="E27" i="1" s="1"/>
  <c r="D39" i="4"/>
  <c r="D68" i="4"/>
  <c r="D59" i="4"/>
  <c r="D50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<sst xmlns="http://schemas.openxmlformats.org/spreadsheetml/2006/main" count="243" uniqueCount="106">
  <si>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</si>
  <si>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</si>
  <si>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</si>
  <si>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</si>
  <si>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</si>
  <si>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</si>
  <si>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</si>
  <si>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</si>
  <si>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</si>
  <si>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</si>
  <si>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</si>
  <si>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</si>
  <si>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</si>
  <si>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</si>
  <si>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</si>
  <si>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</si>
  <si>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</si>
  <si>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</si>
  <si>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</si>
  <si>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</si>
  <si>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</si>
  <si>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</si>
  <si>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</si>
  <si>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</si>
  <si>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</si>
  <si>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</si>
  <si>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</si>
  <si>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</si>
  <si>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</si>
  <si>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</si>
  <si>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</si>
  <si>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</si>
  <si>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</si>
  <si>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</si>
  <si>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</si>
  <si>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</si>
  <si>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</si>
  <si>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</si>
  <si>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</si>
  <si>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</si>
  <si>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</si>
  <si>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</si>
  <si>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</si>
  <si>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</si>
  <si>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</si>
  <si>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</si>
  <si>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</si>
  <si>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</si>
  <si>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</si>
  <si>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</si>
  <si>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</si>
  <si>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</si>
  <si>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</si>
  <si>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</si>
  <si>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</si>
  <si>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</si>
  <si>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</si>
  <si>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</si>
  <si>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</si>
  <si>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</si>
  <si>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</si>
  <si>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</si>
  <si>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</si>
  <si>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</si>
  <si>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</si>
  <si>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</si>
  <si>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</si>
  <si>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</si>
  <si>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</si>
  <si>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</si>
  <si>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</si>
  <si>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</si>
  <si>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</si>
  <si>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</si>
  <si>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</si>
  <si>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</si>
  <si>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</si>
  <si>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</si>
  <si>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</si>
  <si>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</si>
  <si>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</si>
  <si>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</si>
  <si>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</si>
  <si>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</si>
  <si>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</si>
  <si>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Total EU Grant Claiming</t>
  </si>
  <si>
    <t>Total Expenditure</t>
  </si>
  <si>
    <t>September 2015 - September 2018</t>
  </si>
  <si>
    <t>Ingrid</t>
  </si>
  <si>
    <t>Liv Hjertø</t>
  </si>
  <si>
    <t>Nicolle De Graaf</t>
  </si>
  <si>
    <t>Harrieth Kristiansen Strøm</t>
  </si>
  <si>
    <t>Lillian Bakken</t>
  </si>
  <si>
    <t>Liv  Hjertø</t>
  </si>
  <si>
    <t>Maj Gabrielsen</t>
  </si>
  <si>
    <t>Harrieth K. Strøm</t>
  </si>
  <si>
    <t>Anita Riveland</t>
  </si>
  <si>
    <t>Marianne Østvang</t>
  </si>
  <si>
    <t>Maiken Gimre</t>
  </si>
  <si>
    <r>
      <t>Harrieth Kristiansen Str</t>
    </r>
    <r>
      <rPr>
        <sz val="11"/>
        <color theme="1"/>
        <rFont val="Calibri"/>
        <family val="2"/>
      </rPr>
      <t>øm</t>
    </r>
  </si>
  <si>
    <t>Lillian Vbakken</t>
  </si>
  <si>
    <t>Harrieth Strøm</t>
  </si>
  <si>
    <t xml:space="preserve">Lillian Bakken </t>
  </si>
  <si>
    <t>Torill Eskeland</t>
  </si>
  <si>
    <t>Torill Estuland</t>
  </si>
  <si>
    <t>Marianne Estiancy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</si>
</sst>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/>
    <xf numFmtId="9" fontId="0" fillId="0" borderId="3" xfId="0" applyNumberForma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Fill="1" applyBorder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 applyAlignment="1"/>
    <xf numFmtId="3" fontId="0" fillId="0" borderId="1" xfId="0" applyNumberFormat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3" borderId="1" xfId="0" applyFill="1" applyBorder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  <xf numFmtId="3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0"/>
  <sheetViews>
    <sheetView tabSelected="1" topLeftCell="A7" workbookViewId="0">
      <selection activeCell="F11" sqref="F11"/>
    </sheetView>
  </sheetViews>
  <sheetFormatPr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6" x14ac:dyDescent="0.25">
      <c r="A1" s="45" t="s">
        <v>1</v>
      </c>
      <c r="B1" s="45"/>
      <c r="C1" s="45"/>
      <c r="D1" s="45"/>
    </row>
    <row r="3" spans="1:6" x14ac:dyDescent="0.25">
      <c r="A3" s="11" t="s">
        <v>3</v>
      </c>
      <c r="B3" s="46" t="s">
        <v>44</v>
      </c>
      <c r="C3" s="46"/>
      <c r="D3" s="46"/>
    </row>
    <row r="4" spans="1:6" x14ac:dyDescent="0.25">
      <c r="A4" s="11" t="s">
        <v>2</v>
      </c>
      <c r="B4" s="46" t="s">
        <v>87</v>
      </c>
      <c r="C4" s="46"/>
      <c r="D4" s="46"/>
    </row>
    <row r="6" spans="1:6" x14ac:dyDescent="0.25">
      <c r="A6" s="10" t="s">
        <v>10</v>
      </c>
    </row>
    <row r="8" spans="1:6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6" x14ac:dyDescent="0.25">
      <c r="A9" s="2" t="s">
        <v>5</v>
      </c>
      <c r="B9" s="3">
        <v>250</v>
      </c>
      <c r="C9" s="13">
        <v>0</v>
      </c>
      <c r="D9" s="13">
        <f>D20</f>
        <v>9000</v>
      </c>
      <c r="E9" s="11">
        <f t="shared" ref="E9:E15" si="0">D9</f>
        <v>9000</v>
      </c>
      <c r="F9" s="33">
        <v>9000</v>
      </c>
    </row>
    <row r="10" spans="1:6" x14ac:dyDescent="0.25">
      <c r="A10" s="2" t="s">
        <v>6</v>
      </c>
      <c r="B10" s="3">
        <v>575</v>
      </c>
      <c r="C10" s="13">
        <f>C21+C22+C23+C24</f>
        <v>1121.0999999999999</v>
      </c>
      <c r="D10" s="13">
        <f>D21+D22+D23+D24</f>
        <v>1725</v>
      </c>
      <c r="E10" s="11">
        <f t="shared" si="0"/>
        <v>1725</v>
      </c>
      <c r="F10" s="33">
        <v>1725</v>
      </c>
    </row>
    <row r="11" spans="1:6" x14ac:dyDescent="0.25">
      <c r="A11" s="11" t="s">
        <v>7</v>
      </c>
      <c r="B11" s="3">
        <v>241</v>
      </c>
      <c r="C11" s="13">
        <v>0</v>
      </c>
      <c r="D11" s="13">
        <f>E25+E26+E27+E28+E29+E30+E31</f>
        <v>23668.61</v>
      </c>
      <c r="E11" s="11">
        <f t="shared" si="0"/>
        <v>23668.61</v>
      </c>
      <c r="F11" s="50">
        <v>14460</v>
      </c>
    </row>
    <row r="12" spans="1:6" x14ac:dyDescent="0.25">
      <c r="A12" s="11" t="s">
        <v>8</v>
      </c>
      <c r="B12" s="3">
        <v>100</v>
      </c>
      <c r="C12" s="13">
        <v>0</v>
      </c>
      <c r="D12" s="13">
        <f>E32+E33+E34+E35</f>
        <v>5000</v>
      </c>
      <c r="E12" s="11">
        <f t="shared" si="0"/>
        <v>5000</v>
      </c>
      <c r="F12" s="33">
        <v>5000</v>
      </c>
    </row>
    <row r="13" spans="1:6" x14ac:dyDescent="0.25">
      <c r="A13" s="11" t="s">
        <v>64</v>
      </c>
      <c r="B13" s="3">
        <v>275</v>
      </c>
      <c r="C13" s="13">
        <f>C36+C38</f>
        <v>2895.47</v>
      </c>
      <c r="D13" s="13">
        <f>E36+E38</f>
        <v>2475</v>
      </c>
      <c r="E13" s="11">
        <f t="shared" si="0"/>
        <v>2475</v>
      </c>
      <c r="F13" s="33">
        <v>2475</v>
      </c>
    </row>
    <row r="14" spans="1:6" x14ac:dyDescent="0.25">
      <c r="A14" s="12" t="s">
        <v>63</v>
      </c>
      <c r="B14" s="3">
        <v>500</v>
      </c>
      <c r="C14" s="13">
        <f>C37+C39</f>
        <v>1919.91</v>
      </c>
      <c r="D14" s="34">
        <f>E37+E39</f>
        <v>4500</v>
      </c>
      <c r="E14" s="11">
        <f t="shared" si="0"/>
        <v>4500</v>
      </c>
      <c r="F14" s="33">
        <v>4500</v>
      </c>
    </row>
    <row r="15" spans="1:6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  <c r="F15" s="33">
        <v>0</v>
      </c>
    </row>
    <row r="16" spans="1:6" ht="15.75" thickTop="1" x14ac:dyDescent="0.25">
      <c r="E16" s="21">
        <f>SUM(E9:E15)</f>
        <v>46368.61</v>
      </c>
      <c r="F16" s="33">
        <v>37160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250</v>
      </c>
      <c r="C20" s="13"/>
      <c r="D20" s="13">
        <f>'Project Management'!E4</f>
        <v>9000</v>
      </c>
      <c r="E20" s="11">
        <f t="shared" ref="E20:E38" si="1">D20</f>
        <v>9000</v>
      </c>
    </row>
    <row r="21" spans="1:5" x14ac:dyDescent="0.25">
      <c r="A21" s="13" t="s">
        <v>72</v>
      </c>
      <c r="B21" s="3">
        <v>575</v>
      </c>
      <c r="C21" s="13">
        <f>'Transnational Meetings'!C6</f>
        <v>947.8</v>
      </c>
      <c r="D21" s="13">
        <f>'Transnational Meetings'!E6:E6</f>
        <v>575</v>
      </c>
      <c r="E21" s="11">
        <f t="shared" si="1"/>
        <v>575</v>
      </c>
    </row>
    <row r="22" spans="1:5" x14ac:dyDescent="0.25">
      <c r="A22" s="11" t="s">
        <v>73</v>
      </c>
      <c r="B22" s="3">
        <v>575</v>
      </c>
      <c r="C22" s="13">
        <f>'Transnational Meetings'!C12</f>
        <v>173.3</v>
      </c>
      <c r="D22" s="13">
        <f>'Transnational Meetings'!E12:E12</f>
        <v>575</v>
      </c>
      <c r="E22" s="11">
        <f t="shared" si="1"/>
        <v>575</v>
      </c>
    </row>
    <row r="23" spans="1:5" x14ac:dyDescent="0.25">
      <c r="A23" s="19" t="s">
        <v>74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575</v>
      </c>
      <c r="E24" s="11">
        <f t="shared" si="1"/>
        <v>575</v>
      </c>
    </row>
    <row r="25" spans="1:5" x14ac:dyDescent="0.25">
      <c r="A25" s="11" t="s">
        <v>66</v>
      </c>
      <c r="B25" s="3">
        <v>241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65</v>
      </c>
      <c r="B26" s="20">
        <v>241</v>
      </c>
      <c r="C26" s="11"/>
      <c r="D26" s="13">
        <f>'Intellectual Outputs'!D19:D19</f>
        <v>0</v>
      </c>
      <c r="E26" s="11">
        <f t="shared" si="1"/>
        <v>0</v>
      </c>
    </row>
    <row r="27" spans="1:5" x14ac:dyDescent="0.25">
      <c r="A27" s="19" t="s">
        <v>67</v>
      </c>
      <c r="B27" s="20">
        <v>241</v>
      </c>
      <c r="C27" s="11"/>
      <c r="D27" s="13">
        <f>'Intellectual Outputs'!D30:D30</f>
        <v>6567.25</v>
      </c>
      <c r="E27" s="11">
        <f t="shared" si="1"/>
        <v>6567.25</v>
      </c>
    </row>
    <row r="28" spans="1:5" x14ac:dyDescent="0.25">
      <c r="A28" s="6" t="s">
        <v>68</v>
      </c>
      <c r="B28" s="20">
        <v>241</v>
      </c>
      <c r="C28" s="13"/>
      <c r="D28" s="13">
        <f>'Intellectual Outputs'!D39:D39</f>
        <v>6037.05</v>
      </c>
      <c r="E28" s="11">
        <f t="shared" si="1"/>
        <v>6037.05</v>
      </c>
    </row>
    <row r="29" spans="1:5" x14ac:dyDescent="0.25">
      <c r="A29" s="6" t="s">
        <v>69</v>
      </c>
      <c r="B29" s="3">
        <v>241</v>
      </c>
      <c r="C29" s="13"/>
      <c r="D29" s="13">
        <f>'Intellectual Outputs'!D50:D50</f>
        <v>6791.38</v>
      </c>
      <c r="E29" s="11">
        <f t="shared" si="1"/>
        <v>6791.38</v>
      </c>
    </row>
    <row r="30" spans="1:5" x14ac:dyDescent="0.25">
      <c r="A30" s="6" t="s">
        <v>70</v>
      </c>
      <c r="B30" s="3">
        <v>241</v>
      </c>
      <c r="C30" s="13"/>
      <c r="D30" s="13">
        <f>'Intellectual Outputs'!D59:D59</f>
        <v>4272.9299999999994</v>
      </c>
      <c r="E30" s="11">
        <f t="shared" si="1"/>
        <v>4272.9299999999994</v>
      </c>
    </row>
    <row r="31" spans="1:5" x14ac:dyDescent="0.25">
      <c r="A31" s="6" t="s">
        <v>71</v>
      </c>
      <c r="B31" s="3">
        <v>241</v>
      </c>
      <c r="C31" s="13"/>
      <c r="D31" s="13">
        <f>'Intellectual Outputs'!D68:D68</f>
        <v>0</v>
      </c>
      <c r="E31" s="11">
        <f t="shared" si="1"/>
        <v>0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0">
        <v>100</v>
      </c>
      <c r="C34" s="11"/>
      <c r="D34" s="11">
        <f>'Multiplier Events'!E15:E15</f>
        <v>5000</v>
      </c>
      <c r="E34" s="19">
        <f t="shared" si="1"/>
        <v>5000</v>
      </c>
    </row>
    <row r="35" spans="1:5" x14ac:dyDescent="0.25">
      <c r="A35" s="11" t="s">
        <v>81</v>
      </c>
      <c r="B35" s="20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13">
        <f>'Training Activities'!C10</f>
        <v>604.1</v>
      </c>
      <c r="D36" s="13">
        <f>'Training Activities'!E10</f>
        <v>1375</v>
      </c>
      <c r="E36" s="11">
        <f t="shared" si="1"/>
        <v>1375</v>
      </c>
    </row>
    <row r="37" spans="1:5" x14ac:dyDescent="0.25">
      <c r="A37" s="12" t="s">
        <v>77</v>
      </c>
      <c r="B37" s="3">
        <v>500</v>
      </c>
      <c r="C37" s="13">
        <f>'Training Activities'!C21</f>
        <v>1919.91</v>
      </c>
      <c r="D37" s="13">
        <f>'Training Activities'!F21</f>
        <v>2500</v>
      </c>
      <c r="E37" s="11">
        <f t="shared" si="1"/>
        <v>2500</v>
      </c>
    </row>
    <row r="38" spans="1:5" x14ac:dyDescent="0.25">
      <c r="A38" s="11" t="s">
        <v>82</v>
      </c>
      <c r="B38" s="20">
        <v>275</v>
      </c>
      <c r="C38" s="11">
        <f>'Training Activities'!C54</f>
        <v>2291.37</v>
      </c>
      <c r="D38" s="11">
        <f>'Training Activities'!E42</f>
        <v>1100</v>
      </c>
      <c r="E38" s="11">
        <f t="shared" si="1"/>
        <v>1100</v>
      </c>
    </row>
    <row r="39" spans="1:5" x14ac:dyDescent="0.25">
      <c r="A39" s="11" t="s">
        <v>83</v>
      </c>
      <c r="B39" s="20">
        <v>500</v>
      </c>
      <c r="C39" s="11">
        <f>'Training Activities'!C60</f>
        <v>0</v>
      </c>
      <c r="D39" s="11">
        <f>'Training Activities'!F54</f>
        <v>2000</v>
      </c>
      <c r="E39" s="35">
        <f>D39</f>
        <v>2000</v>
      </c>
    </row>
    <row r="40" spans="1:5" x14ac:dyDescent="0.25">
      <c r="A40" s="13" t="s">
        <v>9</v>
      </c>
      <c r="B40" s="3"/>
      <c r="C40" s="13"/>
      <c r="D40" s="13"/>
      <c r="E40" s="35"/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E8" sqref="E8"/>
    </sheetView>
  </sheetViews>
  <sheetFormatPr defaultRowHeight="15" x14ac:dyDescent="0.25"/>
  <sheetData>
    <row r="1" spans="1:8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3" spans="1:8" x14ac:dyDescent="0.25">
      <c r="A3" s="46" t="s">
        <v>5</v>
      </c>
      <c r="B3" s="46"/>
      <c r="C3" s="46" t="s">
        <v>17</v>
      </c>
      <c r="D3" s="46"/>
      <c r="E3" s="3" t="s">
        <v>16</v>
      </c>
    </row>
    <row r="4" spans="1:8" x14ac:dyDescent="0.25">
      <c r="A4" s="3" t="s">
        <v>15</v>
      </c>
      <c r="B4" s="3">
        <v>250</v>
      </c>
      <c r="C4" s="46">
        <v>36</v>
      </c>
      <c r="D4" s="46"/>
      <c r="E4" s="3">
        <f>B4*C4</f>
        <v>9000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J24" sqref="J24"/>
    </sheetView>
  </sheetViews>
  <sheetFormatPr defaultRowHeight="15" x14ac:dyDescent="0.25"/>
  <cols>
    <col min="1" max="1" width="16.7109375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45" t="s">
        <v>18</v>
      </c>
      <c r="B1" s="45"/>
      <c r="C1" s="45"/>
      <c r="D1" s="45"/>
      <c r="E1" s="45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36" t="s">
        <v>88</v>
      </c>
      <c r="B4" s="3">
        <v>575</v>
      </c>
      <c r="C4" s="36">
        <v>947.8</v>
      </c>
      <c r="D4" s="36">
        <v>575</v>
      </c>
      <c r="E4" s="36">
        <v>575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947.8</v>
      </c>
      <c r="D6" s="3">
        <f>SUM(D4:D5)</f>
        <v>575</v>
      </c>
      <c r="E6" s="16">
        <f>SUM(E4:E5)</f>
        <v>575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36" t="s">
        <v>89</v>
      </c>
      <c r="B10" s="3">
        <v>575</v>
      </c>
      <c r="C10" s="38">
        <v>173.3</v>
      </c>
      <c r="D10" s="36">
        <v>575</v>
      </c>
      <c r="E10" s="36">
        <f>D10</f>
        <v>575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173.3</v>
      </c>
      <c r="D12" s="3">
        <f>SUM(D10:D11)</f>
        <v>575</v>
      </c>
      <c r="E12" s="16">
        <f>SUM(E10:E11)</f>
        <v>575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41" t="s">
        <v>89</v>
      </c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/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41" t="s">
        <v>89</v>
      </c>
      <c r="B22" s="3">
        <v>575</v>
      </c>
      <c r="C22" s="11">
        <v>0</v>
      </c>
      <c r="D22" s="11">
        <v>575</v>
      </c>
      <c r="E22" s="11">
        <f>D22</f>
        <v>575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575</v>
      </c>
      <c r="E24" s="16">
        <f>SUM(E22:E23)</f>
        <v>575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38" workbookViewId="0">
      <selection activeCell="B59" sqref="B59"/>
    </sheetView>
  </sheetViews>
  <sheetFormatPr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45" t="s">
        <v>24</v>
      </c>
      <c r="B1" s="45"/>
      <c r="C1" s="45"/>
      <c r="D1" s="45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A5" s="11"/>
      <c r="B5" s="3">
        <v>241</v>
      </c>
      <c r="C5" s="11">
        <v>0</v>
      </c>
      <c r="D5" s="11">
        <f>B5*C5</f>
        <v>0</v>
      </c>
    </row>
    <row r="6" spans="1:4" x14ac:dyDescent="0.25">
      <c r="A6" s="11"/>
      <c r="B6" s="3">
        <v>241</v>
      </c>
      <c r="C6" s="11">
        <v>0</v>
      </c>
      <c r="D6" s="11">
        <f>B6*C6</f>
        <v>0</v>
      </c>
    </row>
    <row r="7" spans="1:4" x14ac:dyDescent="0.25">
      <c r="A7" s="11"/>
      <c r="B7" s="3">
        <v>241</v>
      </c>
      <c r="C7" s="11">
        <v>0</v>
      </c>
      <c r="D7" s="11">
        <f>B7*C7</f>
        <v>0</v>
      </c>
    </row>
    <row r="8" spans="1:4" x14ac:dyDescent="0.25">
      <c r="A8" s="11"/>
      <c r="B8" s="3">
        <v>241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241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0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11"/>
      <c r="B14" s="3">
        <v>241</v>
      </c>
      <c r="C14" s="11">
        <v>0</v>
      </c>
      <c r="D14" s="11">
        <f>B14*C14</f>
        <v>0</v>
      </c>
    </row>
    <row r="15" spans="1:4" x14ac:dyDescent="0.25">
      <c r="A15" s="11"/>
      <c r="B15" s="3">
        <v>241</v>
      </c>
      <c r="C15" s="11">
        <v>0</v>
      </c>
      <c r="D15" s="11">
        <f>B15*C15</f>
        <v>0</v>
      </c>
    </row>
    <row r="16" spans="1:4" x14ac:dyDescent="0.25">
      <c r="A16" s="11"/>
      <c r="B16" s="3">
        <v>241</v>
      </c>
      <c r="C16" s="11">
        <v>0</v>
      </c>
      <c r="D16" s="11">
        <f>B16*C16</f>
        <v>0</v>
      </c>
    </row>
    <row r="17" spans="1:4" x14ac:dyDescent="0.25">
      <c r="A17" s="11"/>
      <c r="B17" s="3">
        <v>241</v>
      </c>
      <c r="C17" s="11">
        <v>0</v>
      </c>
      <c r="D17" s="11">
        <f>B17*C17</f>
        <v>0</v>
      </c>
    </row>
    <row r="18" spans="1:4" ht="15.75" thickBot="1" x14ac:dyDescent="0.3">
      <c r="A18" s="11"/>
      <c r="B18" s="3">
        <v>241</v>
      </c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/>
      <c r="D19" s="16">
        <f>SUM(D14:D18)</f>
        <v>0</v>
      </c>
    </row>
    <row r="20" spans="1:4" ht="15.75" thickTop="1" x14ac:dyDescent="0.25"/>
    <row r="21" spans="1:4" x14ac:dyDescent="0.25">
      <c r="A21" t="s">
        <v>29</v>
      </c>
    </row>
    <row r="22" spans="1:4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4" x14ac:dyDescent="0.25">
      <c r="A23" s="41" t="s">
        <v>90</v>
      </c>
      <c r="B23" s="3">
        <v>241</v>
      </c>
      <c r="C23" s="11">
        <v>3</v>
      </c>
      <c r="D23" s="11">
        <f t="shared" ref="D23:D29" si="0">B23*C23</f>
        <v>723</v>
      </c>
    </row>
    <row r="24" spans="1:4" x14ac:dyDescent="0.25">
      <c r="A24" s="41" t="s">
        <v>95</v>
      </c>
      <c r="B24" s="3">
        <v>241</v>
      </c>
      <c r="C24" s="11">
        <v>10</v>
      </c>
      <c r="D24" s="11">
        <f t="shared" si="0"/>
        <v>2410</v>
      </c>
    </row>
    <row r="25" spans="1:4" x14ac:dyDescent="0.25">
      <c r="A25" s="41" t="s">
        <v>98</v>
      </c>
      <c r="B25" s="3">
        <v>241</v>
      </c>
      <c r="C25" s="11">
        <v>3</v>
      </c>
      <c r="D25" s="11">
        <f t="shared" si="0"/>
        <v>723</v>
      </c>
    </row>
    <row r="26" spans="1:4" x14ac:dyDescent="0.25">
      <c r="A26" s="41" t="s">
        <v>92</v>
      </c>
      <c r="B26" s="3">
        <v>241</v>
      </c>
      <c r="C26" s="11">
        <v>3</v>
      </c>
      <c r="D26" s="11">
        <f t="shared" si="0"/>
        <v>723</v>
      </c>
    </row>
    <row r="27" spans="1:4" x14ac:dyDescent="0.25">
      <c r="A27" s="41" t="s">
        <v>96</v>
      </c>
      <c r="B27" s="3">
        <v>241</v>
      </c>
      <c r="C27" s="41">
        <v>2</v>
      </c>
      <c r="D27" s="15">
        <f t="shared" si="0"/>
        <v>482</v>
      </c>
    </row>
    <row r="28" spans="1:4" x14ac:dyDescent="0.25">
      <c r="A28" s="41" t="s">
        <v>89</v>
      </c>
      <c r="B28" s="3">
        <v>241</v>
      </c>
      <c r="C28" s="41">
        <v>3.25</v>
      </c>
      <c r="D28" s="15">
        <f t="shared" si="0"/>
        <v>783.25</v>
      </c>
    </row>
    <row r="29" spans="1:4" ht="15.75" thickBot="1" x14ac:dyDescent="0.3">
      <c r="A29" s="41" t="s">
        <v>97</v>
      </c>
      <c r="B29" s="3">
        <v>241</v>
      </c>
      <c r="C29" s="11">
        <v>3</v>
      </c>
      <c r="D29" s="15">
        <f t="shared" si="0"/>
        <v>723</v>
      </c>
    </row>
    <row r="30" spans="1:4" ht="16.5" thickTop="1" thickBot="1" x14ac:dyDescent="0.3">
      <c r="A30" s="3"/>
      <c r="B30" s="43">
        <v>15</v>
      </c>
      <c r="C30" s="3">
        <f>SUM(C23:C29)</f>
        <v>27.25</v>
      </c>
      <c r="D30" s="16">
        <f>SUM(D23:D29)</f>
        <v>6567.25</v>
      </c>
    </row>
    <row r="31" spans="1:4" ht="15.75" thickTop="1" x14ac:dyDescent="0.25"/>
    <row r="32" spans="1:4" x14ac:dyDescent="0.25">
      <c r="A32" t="s">
        <v>30</v>
      </c>
    </row>
    <row r="33" spans="1:4" x14ac:dyDescent="0.25">
      <c r="A33" s="11" t="s">
        <v>26</v>
      </c>
      <c r="B33" s="3" t="s">
        <v>11</v>
      </c>
      <c r="C33" s="11" t="s">
        <v>27</v>
      </c>
      <c r="D33" s="11" t="s">
        <v>14</v>
      </c>
    </row>
    <row r="34" spans="1:4" x14ac:dyDescent="0.25">
      <c r="A34" s="41" t="s">
        <v>101</v>
      </c>
      <c r="B34" s="3">
        <v>241</v>
      </c>
      <c r="C34" s="11">
        <v>11.25</v>
      </c>
      <c r="D34" s="11">
        <f>B34*C34</f>
        <v>2711.25</v>
      </c>
    </row>
    <row r="35" spans="1:4" x14ac:dyDescent="0.25">
      <c r="A35" s="41" t="s">
        <v>102</v>
      </c>
      <c r="B35" s="3">
        <v>241</v>
      </c>
      <c r="C35" s="11">
        <v>5</v>
      </c>
      <c r="D35" s="11">
        <f>B35*C35</f>
        <v>1205</v>
      </c>
    </row>
    <row r="36" spans="1:4" x14ac:dyDescent="0.25">
      <c r="A36" s="41" t="s">
        <v>98</v>
      </c>
      <c r="B36" s="3">
        <v>241</v>
      </c>
      <c r="C36" s="11"/>
      <c r="D36" s="11">
        <f>B36*C36</f>
        <v>0</v>
      </c>
    </row>
    <row r="37" spans="1:4" x14ac:dyDescent="0.25">
      <c r="A37" s="41" t="s">
        <v>97</v>
      </c>
      <c r="B37" s="3">
        <v>241</v>
      </c>
      <c r="C37" s="11">
        <v>6.8</v>
      </c>
      <c r="D37" s="11">
        <f>B37*C37</f>
        <v>1638.8</v>
      </c>
    </row>
    <row r="38" spans="1:4" ht="15.75" thickBot="1" x14ac:dyDescent="0.3">
      <c r="A38" s="41" t="s">
        <v>96</v>
      </c>
      <c r="B38" s="3">
        <v>241</v>
      </c>
      <c r="C38" s="11">
        <v>2</v>
      </c>
      <c r="D38" s="15">
        <f>B38*C38</f>
        <v>482</v>
      </c>
    </row>
    <row r="39" spans="1:4" ht="16.5" thickTop="1" thickBot="1" x14ac:dyDescent="0.3">
      <c r="A39" s="3"/>
      <c r="B39" s="43">
        <v>15</v>
      </c>
      <c r="C39" s="3">
        <f>SUM(C34:C38)</f>
        <v>25.05</v>
      </c>
      <c r="D39" s="16">
        <f>SUM(D34:D38)</f>
        <v>6037.05</v>
      </c>
    </row>
    <row r="40" spans="1:4" ht="15.75" thickTop="1" x14ac:dyDescent="0.25"/>
    <row r="41" spans="1:4" x14ac:dyDescent="0.25">
      <c r="A41" t="s">
        <v>31</v>
      </c>
    </row>
    <row r="42" spans="1:4" x14ac:dyDescent="0.25">
      <c r="A42" s="11" t="s">
        <v>26</v>
      </c>
      <c r="B42" s="3" t="s">
        <v>11</v>
      </c>
      <c r="C42" s="11" t="s">
        <v>27</v>
      </c>
      <c r="D42" s="11" t="s">
        <v>14</v>
      </c>
    </row>
    <row r="43" spans="1:4" x14ac:dyDescent="0.25">
      <c r="A43" s="38" t="s">
        <v>98</v>
      </c>
      <c r="B43" s="3">
        <v>241</v>
      </c>
      <c r="C43" s="38">
        <v>3.7</v>
      </c>
      <c r="D43" s="11">
        <f t="shared" ref="D43:D49" si="1">B43*C43</f>
        <v>891.7</v>
      </c>
    </row>
    <row r="44" spans="1:4" x14ac:dyDescent="0.25">
      <c r="A44" s="38" t="s">
        <v>99</v>
      </c>
      <c r="B44" s="3">
        <v>241</v>
      </c>
      <c r="C44" s="38">
        <v>6.7</v>
      </c>
      <c r="D44" s="11">
        <f t="shared" si="1"/>
        <v>1614.7</v>
      </c>
    </row>
    <row r="45" spans="1:4" x14ac:dyDescent="0.25">
      <c r="A45" s="38" t="s">
        <v>90</v>
      </c>
      <c r="B45" s="3">
        <v>241</v>
      </c>
      <c r="C45" s="38">
        <v>4.33</v>
      </c>
      <c r="D45" s="11">
        <f t="shared" si="1"/>
        <v>1043.53</v>
      </c>
    </row>
    <row r="46" spans="1:4" x14ac:dyDescent="0.25">
      <c r="A46" s="38" t="s">
        <v>100</v>
      </c>
      <c r="B46" s="3">
        <v>241</v>
      </c>
      <c r="C46" s="38">
        <v>3.7</v>
      </c>
      <c r="D46" s="11">
        <f t="shared" si="1"/>
        <v>891.7</v>
      </c>
    </row>
    <row r="47" spans="1:4" x14ac:dyDescent="0.25">
      <c r="A47" s="41" t="s">
        <v>97</v>
      </c>
      <c r="B47" s="3">
        <v>241</v>
      </c>
      <c r="C47" s="41">
        <v>4.5</v>
      </c>
      <c r="D47" s="15">
        <f t="shared" si="1"/>
        <v>1084.5</v>
      </c>
    </row>
    <row r="48" spans="1:4" x14ac:dyDescent="0.25">
      <c r="A48" s="41" t="s">
        <v>103</v>
      </c>
      <c r="B48" s="3">
        <v>241</v>
      </c>
      <c r="C48" s="41">
        <v>3.25</v>
      </c>
      <c r="D48" s="15">
        <f t="shared" si="1"/>
        <v>783.25</v>
      </c>
    </row>
    <row r="49" spans="1:4" ht="15.75" thickBot="1" x14ac:dyDescent="0.3">
      <c r="A49" s="41" t="s">
        <v>96</v>
      </c>
      <c r="B49" s="3">
        <v>241</v>
      </c>
      <c r="C49" s="11">
        <v>2</v>
      </c>
      <c r="D49" s="15">
        <f t="shared" si="1"/>
        <v>482</v>
      </c>
    </row>
    <row r="50" spans="1:4" ht="16.5" thickTop="1" thickBot="1" x14ac:dyDescent="0.3">
      <c r="A50" s="3"/>
      <c r="B50" s="43">
        <v>15</v>
      </c>
      <c r="C50" s="3">
        <f>SUM(C43:C49)</f>
        <v>28.18</v>
      </c>
      <c r="D50" s="16">
        <f>SUM(D43:D49)</f>
        <v>6791.38</v>
      </c>
    </row>
    <row r="51" spans="1:4" ht="15.75" thickTop="1" x14ac:dyDescent="0.25"/>
    <row r="52" spans="1:4" x14ac:dyDescent="0.25">
      <c r="A52" t="s">
        <v>32</v>
      </c>
    </row>
    <row r="53" spans="1:4" x14ac:dyDescent="0.25">
      <c r="A53" s="11" t="s">
        <v>26</v>
      </c>
      <c r="B53" s="3" t="s">
        <v>11</v>
      </c>
      <c r="C53" s="11" t="s">
        <v>27</v>
      </c>
      <c r="D53" s="11" t="s">
        <v>14</v>
      </c>
    </row>
    <row r="54" spans="1:4" x14ac:dyDescent="0.25">
      <c r="A54" s="38" t="s">
        <v>99</v>
      </c>
      <c r="B54" s="3">
        <v>241</v>
      </c>
      <c r="C54" s="11">
        <v>2.6</v>
      </c>
      <c r="D54" s="11">
        <f>B54*C54</f>
        <v>626.6</v>
      </c>
    </row>
    <row r="55" spans="1:4" x14ac:dyDescent="0.25">
      <c r="A55" s="44" t="s">
        <v>104</v>
      </c>
      <c r="B55" s="3">
        <v>241</v>
      </c>
      <c r="C55" s="44">
        <v>8.1999999999999993</v>
      </c>
      <c r="D55" s="11">
        <f>B55*C55</f>
        <v>1976.1999999999998</v>
      </c>
    </row>
    <row r="56" spans="1:4" x14ac:dyDescent="0.25">
      <c r="A56" s="44" t="s">
        <v>105</v>
      </c>
      <c r="B56" s="3">
        <v>241</v>
      </c>
      <c r="C56" s="44">
        <v>6.93</v>
      </c>
      <c r="D56" s="11">
        <f>B56*C56</f>
        <v>1670.1299999999999</v>
      </c>
    </row>
    <row r="57" spans="1:4" x14ac:dyDescent="0.25">
      <c r="A57" s="11"/>
      <c r="B57" s="3">
        <v>241</v>
      </c>
      <c r="C57" s="11">
        <v>0</v>
      </c>
      <c r="D57" s="11">
        <f>B57*C57</f>
        <v>0</v>
      </c>
    </row>
    <row r="58" spans="1:4" ht="15.75" thickBot="1" x14ac:dyDescent="0.3">
      <c r="A58" s="11"/>
      <c r="B58" s="3">
        <v>241</v>
      </c>
      <c r="C58" s="11">
        <v>0</v>
      </c>
      <c r="D58" s="15">
        <f>B58*C58</f>
        <v>0</v>
      </c>
    </row>
    <row r="59" spans="1:4" ht="16.5" thickTop="1" thickBot="1" x14ac:dyDescent="0.3">
      <c r="A59" s="3"/>
      <c r="B59" s="43">
        <v>15</v>
      </c>
      <c r="C59" s="3">
        <f>SUM(C54:C58)</f>
        <v>17.729999999999997</v>
      </c>
      <c r="D59" s="16">
        <f>SUM(D54:D58)</f>
        <v>4272.9299999999994</v>
      </c>
    </row>
    <row r="60" spans="1:4" ht="15.75" thickTop="1" x14ac:dyDescent="0.25"/>
    <row r="61" spans="1:4" x14ac:dyDescent="0.25">
      <c r="A61" t="s">
        <v>33</v>
      </c>
    </row>
    <row r="62" spans="1:4" x14ac:dyDescent="0.25">
      <c r="A62" s="11" t="s">
        <v>26</v>
      </c>
      <c r="B62" s="3" t="s">
        <v>11</v>
      </c>
      <c r="C62" s="11" t="s">
        <v>27</v>
      </c>
      <c r="D62" s="11" t="s">
        <v>14</v>
      </c>
    </row>
    <row r="63" spans="1:4" x14ac:dyDescent="0.25">
      <c r="A63" s="11"/>
      <c r="B63" s="3">
        <v>241</v>
      </c>
      <c r="C63" s="11">
        <v>0</v>
      </c>
      <c r="D63" s="11">
        <f>B63*C63</f>
        <v>0</v>
      </c>
    </row>
    <row r="64" spans="1:4" x14ac:dyDescent="0.25">
      <c r="A64" s="11"/>
      <c r="B64" s="3">
        <v>241</v>
      </c>
      <c r="C64" s="11">
        <v>0</v>
      </c>
      <c r="D64" s="11">
        <f>B64*C64</f>
        <v>0</v>
      </c>
    </row>
    <row r="65" spans="1:4" x14ac:dyDescent="0.25">
      <c r="A65" s="11"/>
      <c r="B65" s="3">
        <v>241</v>
      </c>
      <c r="C65" s="11">
        <v>0</v>
      </c>
      <c r="D65" s="11">
        <f>B65*C65</f>
        <v>0</v>
      </c>
    </row>
    <row r="66" spans="1:4" x14ac:dyDescent="0.25">
      <c r="A66" s="11"/>
      <c r="B66" s="3">
        <v>241</v>
      </c>
      <c r="C66" s="11">
        <v>0</v>
      </c>
      <c r="D66" s="11">
        <f>B66*C66</f>
        <v>0</v>
      </c>
    </row>
    <row r="67" spans="1:4" ht="15.75" thickBot="1" x14ac:dyDescent="0.3">
      <c r="A67" s="11"/>
      <c r="B67" s="3">
        <v>241</v>
      </c>
      <c r="C67" s="11">
        <v>0</v>
      </c>
      <c r="D67" s="15">
        <f>B67*C67</f>
        <v>0</v>
      </c>
    </row>
    <row r="68" spans="1:4" ht="16.5" thickTop="1" thickBot="1" x14ac:dyDescent="0.3">
      <c r="A68" s="3"/>
      <c r="B68" s="3"/>
      <c r="C68" s="3"/>
      <c r="D68" s="16">
        <f>SUM(D63:D67)</f>
        <v>0</v>
      </c>
    </row>
    <row r="69" spans="1:4" ht="15.75" thickTop="1" x14ac:dyDescent="0.25"/>
    <row r="70" spans="1:4" x14ac:dyDescent="0.25">
      <c r="A70" s="3" t="s">
        <v>35</v>
      </c>
    </row>
    <row r="71" spans="1:4" x14ac:dyDescent="0.25">
      <c r="A71" s="3" t="s">
        <v>25</v>
      </c>
    </row>
    <row r="72" spans="1:4" x14ac:dyDescent="0.25">
      <c r="A72" s="3" t="s">
        <v>28</v>
      </c>
    </row>
    <row r="73" spans="1:4" x14ac:dyDescent="0.25">
      <c r="A73" s="3" t="s">
        <v>29</v>
      </c>
    </row>
    <row r="74" spans="1:4" x14ac:dyDescent="0.25">
      <c r="A74" s="3" t="s">
        <v>30</v>
      </c>
    </row>
    <row r="75" spans="1:4" x14ac:dyDescent="0.25">
      <c r="A75" s="3" t="s">
        <v>31</v>
      </c>
    </row>
    <row r="76" spans="1:4" x14ac:dyDescent="0.25">
      <c r="A76" s="3" t="s">
        <v>32</v>
      </c>
    </row>
    <row r="77" spans="1:4" x14ac:dyDescent="0.25">
      <c r="A77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E15" sqref="E15"/>
    </sheetView>
  </sheetViews>
  <sheetFormatPr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45" t="s">
        <v>36</v>
      </c>
      <c r="B1" s="45"/>
      <c r="C1" s="45"/>
      <c r="D1" s="45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/>
      <c r="E9" s="15">
        <f>B9*C9</f>
        <v>5000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94</v>
      </c>
      <c r="E14" s="15">
        <f>B14*C14</f>
        <v>5000</v>
      </c>
    </row>
    <row r="15" spans="1:10" x14ac:dyDescent="0.25">
      <c r="A15" s="3"/>
      <c r="B15" s="3"/>
      <c r="C15" s="3"/>
      <c r="D15" s="5"/>
      <c r="E15" s="11">
        <f>SUM(E14)</f>
        <v>5000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22" workbookViewId="0">
      <selection activeCell="I49" sqref="I49"/>
    </sheetView>
  </sheetViews>
  <sheetFormatPr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45" t="s">
        <v>51</v>
      </c>
      <c r="B1" s="45"/>
      <c r="C1" s="45"/>
      <c r="D1" s="45"/>
      <c r="E1" s="45"/>
    </row>
    <row r="3" spans="1:6" x14ac:dyDescent="0.25">
      <c r="A3" s="47" t="s">
        <v>49</v>
      </c>
      <c r="B3" s="48"/>
      <c r="C3" s="49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38" t="s">
        <v>94</v>
      </c>
      <c r="B5" s="39">
        <v>275</v>
      </c>
      <c r="C5" s="40">
        <v>0</v>
      </c>
      <c r="D5" s="40">
        <v>275</v>
      </c>
      <c r="E5" s="38">
        <f>D5</f>
        <v>275</v>
      </c>
    </row>
    <row r="6" spans="1:6" x14ac:dyDescent="0.25">
      <c r="A6" s="37" t="s">
        <v>90</v>
      </c>
      <c r="B6" s="3">
        <v>275</v>
      </c>
      <c r="C6" s="37">
        <v>207.86</v>
      </c>
      <c r="D6" s="37">
        <v>275</v>
      </c>
      <c r="E6" s="36">
        <f>D6</f>
        <v>275</v>
      </c>
    </row>
    <row r="7" spans="1:6" x14ac:dyDescent="0.25">
      <c r="A7" s="37" t="s">
        <v>91</v>
      </c>
      <c r="B7" s="3">
        <v>275</v>
      </c>
      <c r="C7" s="37">
        <v>142.63999999999999</v>
      </c>
      <c r="D7" s="37">
        <v>275</v>
      </c>
      <c r="E7" s="36">
        <f>D7</f>
        <v>275</v>
      </c>
    </row>
    <row r="8" spans="1:6" x14ac:dyDescent="0.25">
      <c r="A8" s="37" t="s">
        <v>92</v>
      </c>
      <c r="B8" s="3">
        <v>275</v>
      </c>
      <c r="C8" s="37">
        <v>127.09</v>
      </c>
      <c r="D8" s="37">
        <v>275</v>
      </c>
      <c r="E8" s="36">
        <f>D8</f>
        <v>275</v>
      </c>
    </row>
    <row r="9" spans="1:6" ht="15.75" thickBot="1" x14ac:dyDescent="0.3">
      <c r="A9" s="37" t="s">
        <v>93</v>
      </c>
      <c r="B9" s="3">
        <v>275</v>
      </c>
      <c r="C9" s="37">
        <v>126.51</v>
      </c>
      <c r="D9" s="37">
        <v>275</v>
      </c>
      <c r="E9" s="23">
        <f>D9</f>
        <v>275</v>
      </c>
    </row>
    <row r="10" spans="1:6" ht="15.75" thickTop="1" x14ac:dyDescent="0.25">
      <c r="A10" s="3"/>
      <c r="B10" s="3"/>
      <c r="C10" s="13">
        <f>SUM(C5:C9)</f>
        <v>604.1</v>
      </c>
      <c r="D10" s="5"/>
      <c r="E10" s="21">
        <f>SUM(E5:E9)</f>
        <v>1375</v>
      </c>
    </row>
    <row r="12" spans="1:6" x14ac:dyDescent="0.25">
      <c r="A12" s="45" t="s">
        <v>52</v>
      </c>
      <c r="B12" s="45"/>
      <c r="C12" s="45"/>
      <c r="D12" s="45"/>
      <c r="E12" s="45"/>
    </row>
    <row r="14" spans="1:6" x14ac:dyDescent="0.25">
      <c r="A14" s="47" t="s">
        <v>49</v>
      </c>
      <c r="B14" s="48"/>
      <c r="C14" s="49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37" t="s">
        <v>94</v>
      </c>
      <c r="B16" s="3">
        <v>100</v>
      </c>
      <c r="C16" s="37">
        <v>0</v>
      </c>
      <c r="D16" s="37">
        <v>100</v>
      </c>
      <c r="E16" s="37">
        <v>5</v>
      </c>
      <c r="F16" s="36">
        <v>500</v>
      </c>
    </row>
    <row r="17" spans="1:6" x14ac:dyDescent="0.25">
      <c r="A17" s="37" t="s">
        <v>90</v>
      </c>
      <c r="B17" s="3">
        <v>100</v>
      </c>
      <c r="C17" s="37">
        <v>430.93</v>
      </c>
      <c r="D17" s="37">
        <v>100</v>
      </c>
      <c r="E17" s="37">
        <v>5</v>
      </c>
      <c r="F17" s="36">
        <v>500</v>
      </c>
    </row>
    <row r="18" spans="1:6" x14ac:dyDescent="0.25">
      <c r="A18" s="37" t="s">
        <v>91</v>
      </c>
      <c r="B18" s="3">
        <v>100</v>
      </c>
      <c r="C18" s="37">
        <v>483.32</v>
      </c>
      <c r="D18" s="37">
        <v>100</v>
      </c>
      <c r="E18" s="37">
        <v>5</v>
      </c>
      <c r="F18" s="36">
        <v>500</v>
      </c>
    </row>
    <row r="19" spans="1:6" x14ac:dyDescent="0.25">
      <c r="A19" s="37" t="s">
        <v>92</v>
      </c>
      <c r="B19" s="3">
        <v>100</v>
      </c>
      <c r="C19" s="37">
        <v>577.61</v>
      </c>
      <c r="D19" s="37">
        <v>100</v>
      </c>
      <c r="E19" s="37">
        <v>5</v>
      </c>
      <c r="F19" s="36">
        <v>500</v>
      </c>
    </row>
    <row r="20" spans="1:6" ht="15.75" thickBot="1" x14ac:dyDescent="0.3">
      <c r="A20" s="37" t="s">
        <v>93</v>
      </c>
      <c r="B20" s="3">
        <v>100</v>
      </c>
      <c r="C20" s="37">
        <v>428.05</v>
      </c>
      <c r="D20" s="37">
        <v>100</v>
      </c>
      <c r="E20" s="37">
        <v>5</v>
      </c>
      <c r="F20" s="23">
        <v>500</v>
      </c>
    </row>
    <row r="21" spans="1:6" ht="15.75" thickTop="1" x14ac:dyDescent="0.25">
      <c r="A21" s="3"/>
      <c r="B21" s="3"/>
      <c r="C21" s="13">
        <f>SUM(C16:C20)</f>
        <v>1919.91</v>
      </c>
      <c r="D21" s="3"/>
      <c r="E21" s="5"/>
      <c r="F21" s="21">
        <f>SUM(F16:F20)</f>
        <v>2500</v>
      </c>
    </row>
    <row r="23" spans="1:6" x14ac:dyDescent="0.25">
      <c r="A23" s="25" t="s">
        <v>49</v>
      </c>
      <c r="B23" s="24"/>
      <c r="C23" s="24" t="s">
        <v>12</v>
      </c>
      <c r="D23" s="3" t="s">
        <v>34</v>
      </c>
    </row>
    <row r="24" spans="1:6" x14ac:dyDescent="0.25">
      <c r="A24" s="24" t="s">
        <v>60</v>
      </c>
      <c r="B24" s="24"/>
      <c r="C24" s="24">
        <f>C10</f>
        <v>604.1</v>
      </c>
      <c r="D24" s="3">
        <f>E10</f>
        <v>1375</v>
      </c>
    </row>
    <row r="25" spans="1:6" ht="15.75" thickBot="1" x14ac:dyDescent="0.3">
      <c r="A25" s="25" t="s">
        <v>61</v>
      </c>
      <c r="B25" s="24"/>
      <c r="C25" s="24">
        <f>C21</f>
        <v>1919.91</v>
      </c>
      <c r="D25" s="7">
        <f>F21</f>
        <v>2500</v>
      </c>
    </row>
    <row r="26" spans="1:6" ht="16.5" thickTop="1" thickBot="1" x14ac:dyDescent="0.3">
      <c r="A26" s="3"/>
      <c r="B26" s="3"/>
      <c r="C26" s="3">
        <f>SUM(C24:C25)</f>
        <v>2524.0100000000002</v>
      </c>
      <c r="D26" s="8">
        <f>SUM(D24:D25)</f>
        <v>3875</v>
      </c>
    </row>
    <row r="27" spans="1:6" ht="15.75" thickTop="1" x14ac:dyDescent="0.25"/>
    <row r="33" spans="1:6" x14ac:dyDescent="0.25">
      <c r="A33" s="47" t="s">
        <v>51</v>
      </c>
      <c r="B33" s="48"/>
      <c r="C33" s="48"/>
      <c r="D33" s="48"/>
      <c r="E33" s="49"/>
    </row>
    <row r="35" spans="1:6" x14ac:dyDescent="0.25">
      <c r="A35" s="45" t="s">
        <v>53</v>
      </c>
      <c r="B35" s="45"/>
      <c r="C35" s="45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41" t="s">
        <v>95</v>
      </c>
      <c r="B37" s="3">
        <v>275</v>
      </c>
      <c r="C37" s="41">
        <v>431.83</v>
      </c>
      <c r="D37" s="13">
        <v>275</v>
      </c>
      <c r="E37" s="11">
        <f>D37</f>
        <v>275</v>
      </c>
    </row>
    <row r="38" spans="1:6" x14ac:dyDescent="0.25">
      <c r="A38" s="41" t="s">
        <v>96</v>
      </c>
      <c r="B38" s="3">
        <v>275</v>
      </c>
      <c r="C38" s="41">
        <v>444.28</v>
      </c>
      <c r="D38" s="13">
        <v>275</v>
      </c>
      <c r="E38" s="11">
        <f>D38</f>
        <v>275</v>
      </c>
    </row>
    <row r="39" spans="1:6" x14ac:dyDescent="0.25">
      <c r="A39" s="41" t="s">
        <v>89</v>
      </c>
      <c r="B39" s="3">
        <v>275</v>
      </c>
      <c r="C39" s="41">
        <v>189.14</v>
      </c>
      <c r="D39" s="13">
        <v>275</v>
      </c>
      <c r="E39" s="11">
        <f>D39</f>
        <v>275</v>
      </c>
    </row>
    <row r="40" spans="1:6" x14ac:dyDescent="0.25">
      <c r="A40" s="41" t="s">
        <v>97</v>
      </c>
      <c r="B40" s="3">
        <v>275</v>
      </c>
      <c r="C40" s="41">
        <v>188.92</v>
      </c>
      <c r="D40" s="13">
        <v>275</v>
      </c>
      <c r="E40" s="11">
        <f>D40</f>
        <v>275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 x14ac:dyDescent="0.3">
      <c r="A42" s="3"/>
      <c r="B42" s="5"/>
      <c r="C42" s="16">
        <f>SUM(C37:C41)</f>
        <v>1254.17</v>
      </c>
      <c r="D42" s="22"/>
      <c r="E42" s="21">
        <f>SUM(E37:E41)</f>
        <v>1100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41" t="s">
        <v>95</v>
      </c>
      <c r="B49" s="3">
        <v>100</v>
      </c>
      <c r="C49" s="42">
        <v>378.65</v>
      </c>
      <c r="D49" s="13">
        <v>100</v>
      </c>
      <c r="E49" s="13">
        <v>5</v>
      </c>
      <c r="F49" s="11">
        <f>D49*E49</f>
        <v>500</v>
      </c>
    </row>
    <row r="50" spans="1:6" x14ac:dyDescent="0.25">
      <c r="A50" s="41" t="s">
        <v>96</v>
      </c>
      <c r="B50" s="3">
        <v>100</v>
      </c>
      <c r="C50" s="42">
        <v>467.94</v>
      </c>
      <c r="D50" s="13">
        <v>100</v>
      </c>
      <c r="E50" s="13">
        <v>5</v>
      </c>
      <c r="F50" s="11">
        <f>D50*E50</f>
        <v>500</v>
      </c>
    </row>
    <row r="51" spans="1:6" x14ac:dyDescent="0.25">
      <c r="A51" s="41" t="s">
        <v>89</v>
      </c>
      <c r="B51" s="3">
        <v>100</v>
      </c>
      <c r="C51" s="42">
        <v>744.42</v>
      </c>
      <c r="D51" s="13">
        <v>100</v>
      </c>
      <c r="E51" s="13">
        <v>5</v>
      </c>
      <c r="F51" s="11">
        <f>D51*E51</f>
        <v>500</v>
      </c>
    </row>
    <row r="52" spans="1:6" x14ac:dyDescent="0.25">
      <c r="A52" s="41" t="s">
        <v>97</v>
      </c>
      <c r="B52" s="3">
        <v>100</v>
      </c>
      <c r="C52" s="42">
        <v>700.36</v>
      </c>
      <c r="D52" s="13">
        <v>100</v>
      </c>
      <c r="E52" s="13">
        <v>5</v>
      </c>
      <c r="F52" s="11">
        <f>D52*E52</f>
        <v>500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 x14ac:dyDescent="0.3">
      <c r="A54" s="3"/>
      <c r="B54" s="5"/>
      <c r="C54" s="9">
        <f>SUM(C49:C53)</f>
        <v>2291.37</v>
      </c>
      <c r="D54" s="18"/>
      <c r="E54" s="5"/>
      <c r="F54" s="21">
        <f>SUM(F49:F53)</f>
        <v>2000</v>
      </c>
    </row>
    <row r="55" spans="1:6" ht="15.75" thickTop="1" x14ac:dyDescent="0.25"/>
    <row r="57" spans="1:6" x14ac:dyDescent="0.25">
      <c r="A57" s="25" t="s">
        <v>53</v>
      </c>
      <c r="B57" s="24"/>
      <c r="C57" s="25" t="s">
        <v>12</v>
      </c>
      <c r="D57" s="3" t="s">
        <v>16</v>
      </c>
    </row>
    <row r="58" spans="1:6" x14ac:dyDescent="0.25">
      <c r="A58" s="24" t="s">
        <v>60</v>
      </c>
      <c r="B58" s="24"/>
      <c r="C58" s="24">
        <v>0</v>
      </c>
      <c r="D58" s="3">
        <f>E42</f>
        <v>1100</v>
      </c>
    </row>
    <row r="59" spans="1:6" ht="15.75" thickBot="1" x14ac:dyDescent="0.3">
      <c r="A59" s="24" t="s">
        <v>61</v>
      </c>
      <c r="B59" s="24"/>
      <c r="C59" s="24">
        <v>0</v>
      </c>
      <c r="D59" s="7">
        <f>F54</f>
        <v>2000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3100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0" sqref="E10"/>
    </sheetView>
  </sheetViews>
  <sheetFormatPr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7.5703125" customWidth="1"/>
    <col min="5" max="5" width="22.140625" customWidth="1"/>
    <col min="6" max="6" width="26.5703125" customWidth="1"/>
  </cols>
  <sheetData>
    <row r="1" spans="1:6" x14ac:dyDescent="0.25">
      <c r="A1" s="45" t="s">
        <v>54</v>
      </c>
      <c r="B1" s="45"/>
      <c r="C1" s="45"/>
      <c r="D1" s="45"/>
    </row>
    <row r="2" spans="1:6" x14ac:dyDescent="0.25">
      <c r="A2" s="27" t="s">
        <v>84</v>
      </c>
    </row>
    <row r="3" spans="1:6" x14ac:dyDescent="0.25">
      <c r="A3" s="13"/>
      <c r="B3" s="11" t="s">
        <v>58</v>
      </c>
      <c r="C3" s="3" t="s">
        <v>86</v>
      </c>
      <c r="D3" s="28" t="s">
        <v>59</v>
      </c>
      <c r="E3" s="31" t="s">
        <v>85</v>
      </c>
      <c r="F3" s="13" t="s">
        <v>14</v>
      </c>
    </row>
    <row r="4" spans="1:6" x14ac:dyDescent="0.25">
      <c r="A4" s="11" t="s">
        <v>56</v>
      </c>
      <c r="B4" s="11">
        <v>9180</v>
      </c>
      <c r="C4" s="32"/>
      <c r="D4" s="26">
        <f>C4/100*25</f>
        <v>0</v>
      </c>
      <c r="E4" s="33">
        <f>C4-D4</f>
        <v>0</v>
      </c>
      <c r="F4" s="34">
        <f>C4</f>
        <v>0</v>
      </c>
    </row>
    <row r="5" spans="1:6" ht="15.75" thickBot="1" x14ac:dyDescent="0.3">
      <c r="A5" s="11" t="s">
        <v>55</v>
      </c>
      <c r="B5" s="11">
        <v>8235</v>
      </c>
      <c r="C5" s="3"/>
      <c r="D5" s="29">
        <f>C5/100*25</f>
        <v>0</v>
      </c>
      <c r="E5">
        <f>C5-D5</f>
        <v>0</v>
      </c>
      <c r="F5" s="14">
        <f>C5</f>
        <v>0</v>
      </c>
    </row>
    <row r="6" spans="1:6" ht="16.5" thickTop="1" thickBot="1" x14ac:dyDescent="0.3">
      <c r="A6" s="3"/>
      <c r="B6" s="11">
        <f>SUM(B4:B5)</f>
        <v>17415</v>
      </c>
      <c r="C6" s="3"/>
      <c r="D6" s="30">
        <f>SUM(D4:D5)</f>
        <v>0</v>
      </c>
      <c r="F6" s="9">
        <f>SUM(F4:F5)</f>
        <v>0</v>
      </c>
    </row>
    <row r="7" spans="1:6" ht="15.75" thickTop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 M</cp:lastModifiedBy>
  <cp:lastPrinted>2018-09-13T15:50:00Z</cp:lastPrinted>
  <dcterms:created xsi:type="dcterms:W3CDTF">2016-01-22T10:09:20Z</dcterms:created>
  <dcterms:modified xsi:type="dcterms:W3CDTF">2018-09-13T15:59:14Z</dcterms:modified>
</cp:coreProperties>
</file>